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75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<sst xmlns="http://schemas.openxmlformats.org/spreadsheetml/2006/main" count="54" uniqueCount="47">
  <si>
    <t>SAFT Model</t>
  </si>
  <si>
    <t>Associating Hard Sphere Chains</t>
  </si>
  <si>
    <t>K_AA =</t>
  </si>
  <si>
    <t>Site Volume</t>
  </si>
  <si>
    <t>Site Energy</t>
  </si>
  <si>
    <t>rho d^3</t>
  </si>
  <si>
    <t>Packing</t>
  </si>
  <si>
    <t>Fraction</t>
  </si>
  <si>
    <t>Pi/6 rho d^3</t>
  </si>
  <si>
    <t>Hard</t>
  </si>
  <si>
    <t>Sphere</t>
  </si>
  <si>
    <t>Z</t>
  </si>
  <si>
    <t>g_HS(d)</t>
  </si>
  <si>
    <t>rho * d g_HS</t>
  </si>
  <si>
    <t>/ drho</t>
  </si>
  <si>
    <t>Hard Sphere Results</t>
  </si>
  <si>
    <t xml:space="preserve">m = </t>
  </si>
  <si>
    <t>X_0</t>
  </si>
  <si>
    <t>Monomers</t>
  </si>
  <si>
    <t>Fract. of</t>
  </si>
  <si>
    <t>Delta</t>
  </si>
  <si>
    <t>E_AA/kT =</t>
  </si>
  <si>
    <t>Molecules with a Single Associating Site - Dimerizing Fluid</t>
  </si>
  <si>
    <t>d X_0 /</t>
  </si>
  <si>
    <t xml:space="preserve"> d rho</t>
  </si>
  <si>
    <t>X_0 = 1 / ( 1 + rho X_0 Delta )</t>
  </si>
  <si>
    <t>Z_assoc</t>
  </si>
  <si>
    <t>Z_chain</t>
  </si>
  <si>
    <t>Z = 1 + m (Z_HS - 1) + Z_chain + Z_assoc</t>
  </si>
  <si>
    <t>Molecular</t>
  </si>
  <si>
    <t>Density</t>
  </si>
  <si>
    <t>Chain Length</t>
  </si>
  <si>
    <t>Equation of State Parameters</t>
  </si>
  <si>
    <t>Chain Contribution</t>
  </si>
  <si>
    <t>to the Eqn. of State</t>
  </si>
  <si>
    <t>Z_hard_chain</t>
  </si>
  <si>
    <t>Non-associating</t>
  </si>
  <si>
    <t>&lt; 700</t>
  </si>
  <si>
    <t>Walter G. Chapman</t>
  </si>
  <si>
    <t>Compressibility Factor for an Associating</t>
  </si>
  <si>
    <t>Associating Contribution</t>
  </si>
  <si>
    <t>d X_0 / d rho = - X_0^2 [Delta + rho d Delta / d rho] / [ 1 + 2 X_0 rho Delta]</t>
  </si>
  <si>
    <t>P d^3/kT</t>
  </si>
  <si>
    <t>Pd^3/kT</t>
  </si>
  <si>
    <t>Pressure for an Associating</t>
  </si>
  <si>
    <t>Hard Sphere Chain Fluid</t>
  </si>
  <si>
    <t>P d^3 / kT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</si>
</sst>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">
    <font>
      <sz val="12"/>
      <name val="Arial"/>
      <family val="0"/>
    </font>
    <font>
      <sz val="14.75"/>
      <name val="Arial"/>
      <family val="0"/>
    </font>
    <font>
      <b/>
      <sz val="14.75"/>
      <name val="Arial"/>
      <family val="0"/>
    </font>
    <font>
      <sz val="15.25"/>
      <name val="Arial"/>
      <family val="0"/>
    </font>
    <font>
      <b/>
      <sz val="15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1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Hard Sphere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Sheet1!$B$16:$B$34</c:f>
              <c:numCache/>
            </c:numRef>
          </c:xVal>
          <c:yVal>
            <c:numRef>
              <c:f>Sheet1!$E$16:$E$34</c:f>
              <c:numCache/>
            </c:numRef>
          </c:yVal>
          <c:smooth val="1"/>
        </c:ser>
        <c:ser>
          <c:idx val="1"/>
          <c:order val="1"/>
          <c:tx>
            <c:v>Non-associating Fluid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Sheet1!$B$16:$B$34</c:f>
              <c:numCache/>
            </c:numRef>
          </c:xVal>
          <c:yVal>
            <c:numRef>
              <c:f>Sheet1!$P$16:$P$34</c:f>
              <c:numCache/>
            </c:numRef>
          </c:yVal>
          <c:smooth val="1"/>
        </c:ser>
        <c:ser>
          <c:idx val="2"/>
          <c:order val="2"/>
          <c:tx>
            <c:v>Associating Fluid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Sheet1!$B$16:$B$34</c:f>
              <c:numCache/>
            </c:numRef>
          </c:xVal>
          <c:yVal>
            <c:numRef>
              <c:f>Sheet1!$S$16:$S$34</c:f>
              <c:numCache/>
            </c:numRef>
          </c:yVal>
          <c:smooth val="1"/>
        </c:ser>
        <c:axId val="9173834"/>
        <c:axId val="15455643"/>
      </c:scatterChart>
      <c:val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Packing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5455643"/>
        <c:crosses val="autoZero"/>
        <c:crossBetween val="midCat"/>
        <c:dispUnits/>
        <c:majorUnit val="0.1"/>
      </c:valAx>
      <c:valAx>
        <c:axId val="1545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Compressibility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73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Hard Sphere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Sheet1!$B$16:$B$34</c:f>
              <c:numCache/>
            </c:numRef>
          </c:xVal>
          <c:yVal>
            <c:numRef>
              <c:f>Sheet1!$D$16:$D$34</c:f>
              <c:numCache/>
            </c:numRef>
          </c:yVal>
          <c:smooth val="1"/>
        </c:ser>
        <c:ser>
          <c:idx val="1"/>
          <c:order val="1"/>
          <c:tx>
            <c:v>Non-associating Fluid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Sheet1!$B$16:$B$34</c:f>
              <c:numCache/>
            </c:numRef>
          </c:xVal>
          <c:yVal>
            <c:numRef>
              <c:f>Sheet1!$Q$16:$Q$34</c:f>
              <c:numCache/>
            </c:numRef>
          </c:yVal>
          <c:smooth val="1"/>
        </c:ser>
        <c:ser>
          <c:idx val="2"/>
          <c:order val="2"/>
          <c:tx>
            <c:v>Associating Fluid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Sheet1!$B$16:$B$34</c:f>
              <c:numCache/>
            </c:numRef>
          </c:xVal>
          <c:yVal>
            <c:numRef>
              <c:f>Sheet1!$W$16:$W$34</c:f>
              <c:numCache/>
            </c:numRef>
          </c:yVal>
          <c:smooth val="1"/>
        </c:ser>
        <c:axId val="4883060"/>
        <c:axId val="43947541"/>
      </c:scatterChart>
      <c:valAx>
        <c:axId val="488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Packing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3947541"/>
        <c:crosses val="autoZero"/>
        <c:crossBetween val="midCat"/>
        <c:dispUnits/>
        <c:majorUnit val="0.1"/>
      </c:valAx>
      <c:valAx>
        <c:axId val="4394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Pressure d^3/kT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883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66675</xdr:rowOff>
    </xdr:from>
    <xdr:to>
      <xdr:col>7</xdr:col>
      <xdr:colOff>476250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142875" y="3114675"/>
        <a:ext cx="61150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76200</xdr:rowOff>
    </xdr:from>
    <xdr:to>
      <xdr:col>15</xdr:col>
      <xdr:colOff>685800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6553200" y="3124200"/>
        <a:ext cx="64389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4"/>
  <sheetViews>
    <sheetView tabSelected="1" zoomScale="75" zoomScaleNormal="75" workbookViewId="0" topLeftCell="A3">
      <selection activeCell="C35" sqref="C35"/>
    </sheetView>
  </sheetViews>
  <sheetFormatPr defaultColWidth="8.88671875" defaultRowHeight="15"/>
  <cols>
    <col min="1" max="1" width="12.6640625" style="0" customWidth="1"/>
    <col min="2" max="2" width="10.3359375" style="0" bestFit="1" customWidth="1"/>
    <col min="10" max="10" width="9.6640625" style="0" customWidth="1"/>
    <col min="12" max="12" width="13.10546875" style="0" bestFit="1" customWidth="1"/>
  </cols>
  <sheetData>
    <row r="2" ht="15">
      <c r="B2" t="s">
        <v>0</v>
      </c>
    </row>
    <row r="3" ht="15">
      <c r="B3" t="s">
        <v>1</v>
      </c>
    </row>
    <row r="4" ht="15">
      <c r="B4" t="s">
        <v>22</v>
      </c>
    </row>
    <row r="5" ht="15">
      <c r="B5" t="s">
        <v>38</v>
      </c>
    </row>
    <row r="7" spans="2:9" ht="15">
      <c r="B7" t="s">
        <v>32</v>
      </c>
      <c r="I7" t="s">
        <v>25</v>
      </c>
    </row>
    <row r="8" spans="1:5" ht="15">
      <c r="A8" t="s">
        <v>3</v>
      </c>
      <c r="B8" t="s">
        <v>2</v>
      </c>
      <c r="C8" s="4">
        <v>0.001866</v>
      </c>
      <c r="D8" s="1"/>
      <c r="E8" t="s">
        <v>28</v>
      </c>
    </row>
    <row r="9" spans="1:9" ht="15">
      <c r="A9" t="s">
        <v>4</v>
      </c>
      <c r="B9" t="s">
        <v>21</v>
      </c>
      <c r="C9" s="5">
        <v>7</v>
      </c>
      <c r="D9" t="s">
        <v>37</v>
      </c>
      <c r="I9" t="s">
        <v>41</v>
      </c>
    </row>
    <row r="10" spans="1:3" ht="15">
      <c r="A10" t="s">
        <v>31</v>
      </c>
      <c r="B10" t="s">
        <v>16</v>
      </c>
      <c r="C10" s="5">
        <v>2</v>
      </c>
    </row>
    <row r="11" spans="3:12" ht="15">
      <c r="C11" s="6"/>
      <c r="E11" s="5" t="s">
        <v>15</v>
      </c>
      <c r="F11" s="5"/>
      <c r="J11" s="5" t="s">
        <v>40</v>
      </c>
      <c r="K11" s="5"/>
      <c r="L11" s="5"/>
    </row>
    <row r="13" spans="2:23" ht="15">
      <c r="B13" t="s">
        <v>6</v>
      </c>
      <c r="C13" t="s">
        <v>29</v>
      </c>
      <c r="D13" t="s">
        <v>9</v>
      </c>
      <c r="E13" s="3" t="s">
        <v>9</v>
      </c>
      <c r="F13" t="s">
        <v>9</v>
      </c>
      <c r="J13" t="s">
        <v>19</v>
      </c>
      <c r="N13" t="s">
        <v>33</v>
      </c>
      <c r="S13" s="5" t="s">
        <v>39</v>
      </c>
      <c r="T13" s="5"/>
      <c r="U13" s="5"/>
      <c r="V13" s="5"/>
      <c r="W13" t="s">
        <v>44</v>
      </c>
    </row>
    <row r="14" spans="2:23" ht="15">
      <c r="B14" t="s">
        <v>7</v>
      </c>
      <c r="C14" t="s">
        <v>30</v>
      </c>
      <c r="D14" t="s">
        <v>10</v>
      </c>
      <c r="E14" t="s">
        <v>10</v>
      </c>
      <c r="F14" t="s">
        <v>10</v>
      </c>
      <c r="G14" t="s">
        <v>13</v>
      </c>
      <c r="J14" t="s">
        <v>18</v>
      </c>
      <c r="K14" t="s">
        <v>23</v>
      </c>
      <c r="N14" t="s">
        <v>34</v>
      </c>
      <c r="P14" t="s">
        <v>36</v>
      </c>
      <c r="Q14" t="s">
        <v>36</v>
      </c>
      <c r="S14" s="5" t="s">
        <v>45</v>
      </c>
      <c r="T14" s="5"/>
      <c r="U14" s="5"/>
      <c r="V14" s="5"/>
      <c r="W14" t="s">
        <v>45</v>
      </c>
    </row>
    <row r="15" spans="2:23" ht="15">
      <c r="B15" t="s">
        <v>8</v>
      </c>
      <c r="C15" t="s">
        <v>5</v>
      </c>
      <c r="D15" t="s">
        <v>42</v>
      </c>
      <c r="E15" t="s">
        <v>11</v>
      </c>
      <c r="F15" t="s">
        <v>12</v>
      </c>
      <c r="G15" t="s">
        <v>14</v>
      </c>
      <c r="I15" t="s">
        <v>20</v>
      </c>
      <c r="J15" t="s">
        <v>17</v>
      </c>
      <c r="K15" t="s">
        <v>24</v>
      </c>
      <c r="L15" t="s">
        <v>26</v>
      </c>
      <c r="N15" t="s">
        <v>27</v>
      </c>
      <c r="P15" t="s">
        <v>35</v>
      </c>
      <c r="Q15" t="s">
        <v>43</v>
      </c>
      <c r="S15" s="5" t="s">
        <v>28</v>
      </c>
      <c r="T15" s="5"/>
      <c r="U15" s="5"/>
      <c r="V15" s="5"/>
      <c r="W15" t="s">
        <v>46</v>
      </c>
    </row>
    <row r="16" spans="2:23" ht="15">
      <c r="B16" s="1">
        <v>1E-05</v>
      </c>
      <c r="C16">
        <f aca="true" t="shared" si="0" ref="C16:C34">B16*6/PI()/C$10</f>
        <v>9.549296585513721E-06</v>
      </c>
      <c r="D16" s="7">
        <f>E16*C16*C$10</f>
        <v>1.909935713385322E-05</v>
      </c>
      <c r="E16">
        <f aca="true" t="shared" si="1" ref="E16:E34">(1+B16+B16^2-B16^3)/(1-B16)^3</f>
        <v>1.0000400010000179</v>
      </c>
      <c r="F16">
        <f aca="true" t="shared" si="2" ref="F16:F34">(2-B16)/(2*(1-B16)^3)</f>
        <v>1.0000250004500069</v>
      </c>
      <c r="G16" s="2">
        <f aca="true" t="shared" si="3" ref="G16:G34">B16*(5-2*B16)/2/(1-B16)^4</f>
        <v>2.5000900021000396E-05</v>
      </c>
      <c r="I16">
        <f>C$8*(EXP(C$9)-1)*F16</f>
        <v>2.0445025858343615</v>
      </c>
      <c r="J16">
        <f aca="true" t="shared" si="4" ref="J16:J34">2/(1+SQRT(1+4*C16*I16))</f>
        <v>0.9999804772007397</v>
      </c>
      <c r="K16">
        <f aca="true" t="shared" si="5" ref="K16:K34">-(J16^2)*I16*(1+G16/F16)/(1+2*J16*C16*I16)</f>
        <v>-2.0443940427701865</v>
      </c>
      <c r="L16">
        <f>K16*(1/J16-1/2)*C16</f>
        <v>-9.761643667813568E-06</v>
      </c>
      <c r="N16">
        <f>-(C$10-1)*G16/F16</f>
        <v>-2.500027500287503E-05</v>
      </c>
      <c r="P16">
        <f>1+C$10*(E16-1)+N16</f>
        <v>1.000055001725033</v>
      </c>
      <c r="Q16" s="7">
        <f>P16*C16</f>
        <v>9.549821813298776E-06</v>
      </c>
      <c r="S16">
        <f aca="true" t="shared" si="6" ref="S16:S34">1+C$10*(E16-1)+N16+L16</f>
        <v>1.000045240081365</v>
      </c>
      <c r="W16" s="7">
        <f>S16*C16</f>
        <v>9.549728596468229E-06</v>
      </c>
    </row>
    <row r="17" spans="2:23" ht="15">
      <c r="B17">
        <v>0.025</v>
      </c>
      <c r="C17">
        <f t="shared" si="0"/>
        <v>0.023873241463784306</v>
      </c>
      <c r="D17" s="7">
        <f aca="true" t="shared" si="7" ref="D17:D34">E17*C17*C$10</f>
        <v>0.052833516965604205</v>
      </c>
      <c r="E17">
        <f t="shared" si="1"/>
        <v>1.1065425917496923</v>
      </c>
      <c r="F17">
        <f t="shared" si="2"/>
        <v>1.0654259174969236</v>
      </c>
      <c r="G17" s="2">
        <f t="shared" si="3"/>
        <v>0.06846943578850727</v>
      </c>
      <c r="I17">
        <f aca="true" t="shared" si="8" ref="I17:I34">C$8*(EXP(C$9)-1)*F17</f>
        <v>2.1782115870675205</v>
      </c>
      <c r="J17">
        <f t="shared" si="4"/>
        <v>0.9527927855567185</v>
      </c>
      <c r="K17">
        <f t="shared" si="5"/>
        <v>-1.914752022697729</v>
      </c>
      <c r="L17">
        <f aca="true" t="shared" si="9" ref="L17:L34">K17*(1/J17-1/2)*C17</f>
        <v>-0.025120489477364432</v>
      </c>
      <c r="N17">
        <f aca="true" t="shared" si="10" ref="N17:N34">-(C$10-1)*G17/F17</f>
        <v>-0.06426484907497566</v>
      </c>
      <c r="P17">
        <f aca="true" t="shared" si="11" ref="P17:P34">1+C$10*(E17-1)+N17</f>
        <v>1.1488203344244088</v>
      </c>
      <c r="Q17" s="7">
        <f aca="true" t="shared" si="12" ref="Q17:Q34">P17*C17</f>
        <v>0.027426065242219348</v>
      </c>
      <c r="S17">
        <f t="shared" si="6"/>
        <v>1.1236998449470443</v>
      </c>
      <c r="W17" s="7">
        <f aca="true" t="shared" si="13" ref="W17:W34">S17*C17</f>
        <v>0.026826357731237774</v>
      </c>
    </row>
    <row r="18" spans="2:23" ht="15">
      <c r="B18">
        <v>0.05</v>
      </c>
      <c r="C18">
        <f t="shared" si="0"/>
        <v>0.04774648292756861</v>
      </c>
      <c r="D18" s="7">
        <f t="shared" si="7"/>
        <v>0.1172117334209652</v>
      </c>
      <c r="E18">
        <f t="shared" si="1"/>
        <v>1.2274384020994316</v>
      </c>
      <c r="F18">
        <f t="shared" si="2"/>
        <v>1.1371920104971571</v>
      </c>
      <c r="G18" s="2">
        <f t="shared" si="3"/>
        <v>0.15039786373646613</v>
      </c>
      <c r="I18">
        <f t="shared" si="8"/>
        <v>2.3249338816583363</v>
      </c>
      <c r="J18">
        <f t="shared" si="4"/>
        <v>0.9083981095760091</v>
      </c>
      <c r="K18">
        <f t="shared" si="5"/>
        <v>-1.807668314488959</v>
      </c>
      <c r="L18">
        <f t="shared" si="9"/>
        <v>-0.05185829019279917</v>
      </c>
      <c r="N18">
        <f t="shared" si="10"/>
        <v>-0.13225371120107962</v>
      </c>
      <c r="P18">
        <f t="shared" si="11"/>
        <v>1.3226230929977836</v>
      </c>
      <c r="Q18" s="7">
        <f t="shared" si="12"/>
        <v>0.06315060092942666</v>
      </c>
      <c r="S18">
        <f t="shared" si="6"/>
        <v>1.2707648028049845</v>
      </c>
      <c r="W18" s="7">
        <f t="shared" si="13"/>
        <v>0.06067454996208329</v>
      </c>
    </row>
    <row r="19" spans="2:23" ht="15">
      <c r="B19">
        <v>0.075</v>
      </c>
      <c r="C19">
        <f t="shared" si="0"/>
        <v>0.07161972439135289</v>
      </c>
      <c r="D19" s="7">
        <f t="shared" si="7"/>
        <v>0.19549824912038372</v>
      </c>
      <c r="E19">
        <f t="shared" si="1"/>
        <v>1.364835251613922</v>
      </c>
      <c r="F19">
        <f t="shared" si="2"/>
        <v>1.2161175053797404</v>
      </c>
      <c r="G19" s="2">
        <f t="shared" si="3"/>
        <v>0.24843116466514878</v>
      </c>
      <c r="I19">
        <f t="shared" si="8"/>
        <v>2.4862932259778137</v>
      </c>
      <c r="J19">
        <f t="shared" si="4"/>
        <v>0.8663493442004</v>
      </c>
      <c r="K19">
        <f t="shared" si="5"/>
        <v>-1.7174358528097513</v>
      </c>
      <c r="L19">
        <f t="shared" si="9"/>
        <v>-0.0804765531850522</v>
      </c>
      <c r="N19">
        <f t="shared" si="10"/>
        <v>-0.20428220428220428</v>
      </c>
      <c r="P19">
        <f t="shared" si="11"/>
        <v>1.5253882989456395</v>
      </c>
      <c r="Q19" s="7">
        <f t="shared" si="12"/>
        <v>0.10924788956028131</v>
      </c>
      <c r="S19">
        <f t="shared" si="6"/>
        <v>1.4449117457605873</v>
      </c>
      <c r="W19" s="7">
        <f t="shared" si="13"/>
        <v>0.10348418100120182</v>
      </c>
    </row>
    <row r="20" spans="2:23" ht="15">
      <c r="B20">
        <v>0.1</v>
      </c>
      <c r="C20">
        <f t="shared" si="0"/>
        <v>0.09549296585513722</v>
      </c>
      <c r="D20" s="7">
        <f t="shared" si="7"/>
        <v>0.29053964096940244</v>
      </c>
      <c r="E20">
        <f t="shared" si="1"/>
        <v>1.5212620027434842</v>
      </c>
      <c r="F20">
        <f t="shared" si="2"/>
        <v>1.3031550068587103</v>
      </c>
      <c r="G20" s="2">
        <f t="shared" si="3"/>
        <v>0.3657978966620941</v>
      </c>
      <c r="I20">
        <f t="shared" si="8"/>
        <v>2.66423717413735</v>
      </c>
      <c r="J20">
        <f t="shared" si="4"/>
        <v>0.8262943817009423</v>
      </c>
      <c r="K20">
        <f t="shared" si="5"/>
        <v>-1.640084046665773</v>
      </c>
      <c r="L20">
        <f t="shared" si="9"/>
        <v>-0.11123254505115097</v>
      </c>
      <c r="N20">
        <f t="shared" si="10"/>
        <v>-0.2807017543859649</v>
      </c>
      <c r="P20">
        <f t="shared" si="11"/>
        <v>1.7618222511010035</v>
      </c>
      <c r="Q20" s="7">
        <f t="shared" si="12"/>
        <v>0.16824163206720913</v>
      </c>
      <c r="S20">
        <f t="shared" si="6"/>
        <v>1.6505897060498527</v>
      </c>
      <c r="W20" s="7">
        <f t="shared" si="13"/>
        <v>0.15761970644065956</v>
      </c>
    </row>
    <row r="21" spans="2:23" ht="15">
      <c r="B21">
        <v>0.125</v>
      </c>
      <c r="C21">
        <f t="shared" si="0"/>
        <v>0.1193662073189215</v>
      </c>
      <c r="D21" s="7">
        <f t="shared" si="7"/>
        <v>0.4057755035972667</v>
      </c>
      <c r="E21">
        <f t="shared" si="1"/>
        <v>1.6997084548104957</v>
      </c>
      <c r="F21">
        <f t="shared" si="2"/>
        <v>1.3994169096209912</v>
      </c>
      <c r="G21" s="2">
        <f t="shared" si="3"/>
        <v>0.5064556434818825</v>
      </c>
      <c r="I21">
        <f t="shared" si="8"/>
        <v>2.8610399630938823</v>
      </c>
      <c r="J21">
        <f t="shared" si="4"/>
        <v>0.7879613119757312</v>
      </c>
      <c r="K21">
        <f t="shared" si="5"/>
        <v>-1.5727832081170825</v>
      </c>
      <c r="L21">
        <f t="shared" si="9"/>
        <v>-0.144388249464145</v>
      </c>
      <c r="N21">
        <f t="shared" si="10"/>
        <v>-0.3619047619047619</v>
      </c>
      <c r="P21">
        <f t="shared" si="11"/>
        <v>2.0375121477162295</v>
      </c>
      <c r="Q21" s="7">
        <f t="shared" si="12"/>
        <v>0.24321009743911645</v>
      </c>
      <c r="S21">
        <f t="shared" si="6"/>
        <v>1.8931238982520844</v>
      </c>
      <c r="W21" s="7">
        <f t="shared" si="13"/>
        <v>0.22597501971916317</v>
      </c>
    </row>
    <row r="22" spans="2:23" ht="15">
      <c r="B22">
        <v>0.15</v>
      </c>
      <c r="C22">
        <f t="shared" si="0"/>
        <v>0.14323944878270578</v>
      </c>
      <c r="D22" s="7">
        <f t="shared" si="7"/>
        <v>0.5453769853306115</v>
      </c>
      <c r="E22">
        <f t="shared" si="1"/>
        <v>1.9037248117239978</v>
      </c>
      <c r="F22">
        <f t="shared" si="2"/>
        <v>1.5062080195399963</v>
      </c>
      <c r="G22" s="2">
        <f t="shared" si="3"/>
        <v>0.6752792710815245</v>
      </c>
      <c r="I22">
        <f t="shared" si="8"/>
        <v>3.079369205138109</v>
      </c>
      <c r="J22">
        <f t="shared" si="4"/>
        <v>0.7511361791055421</v>
      </c>
      <c r="K22">
        <f t="shared" si="5"/>
        <v>-1.5134582718742087</v>
      </c>
      <c r="L22">
        <f t="shared" si="9"/>
        <v>-0.18021855392277505</v>
      </c>
      <c r="N22">
        <f t="shared" si="10"/>
        <v>-0.4483306836248012</v>
      </c>
      <c r="P22">
        <f t="shared" si="11"/>
        <v>2.3591189398231944</v>
      </c>
      <c r="Q22" s="7">
        <f t="shared" si="12"/>
        <v>0.33791889655311563</v>
      </c>
      <c r="S22">
        <f t="shared" si="6"/>
        <v>2.1789003859004192</v>
      </c>
      <c r="W22" s="7">
        <f t="shared" si="13"/>
        <v>0.31210449022880093</v>
      </c>
    </row>
    <row r="23" spans="2:23" ht="15">
      <c r="B23">
        <v>0.175</v>
      </c>
      <c r="C23">
        <f t="shared" si="0"/>
        <v>0.1671126902464901</v>
      </c>
      <c r="D23" s="7">
        <f t="shared" si="7"/>
        <v>0.7144222125755977</v>
      </c>
      <c r="E23">
        <f t="shared" si="1"/>
        <v>2.1375462615132035</v>
      </c>
      <c r="F23">
        <f t="shared" si="2"/>
        <v>1.6250660878760053</v>
      </c>
      <c r="G23" s="2">
        <f t="shared" si="3"/>
        <v>0.8783047100101947</v>
      </c>
      <c r="I23">
        <f t="shared" si="8"/>
        <v>3.322368758100181</v>
      </c>
      <c r="J23">
        <f t="shared" si="4"/>
        <v>0.715648035923697</v>
      </c>
      <c r="K23">
        <f t="shared" si="5"/>
        <v>-1.4605498535376147</v>
      </c>
      <c r="L23">
        <f t="shared" si="9"/>
        <v>-0.21901829362539665</v>
      </c>
      <c r="N23">
        <f t="shared" si="10"/>
        <v>-0.5404732254047323</v>
      </c>
      <c r="P23">
        <f t="shared" si="11"/>
        <v>2.7346192976216748</v>
      </c>
      <c r="Q23" s="7">
        <f t="shared" si="12"/>
        <v>0.4569895876255252</v>
      </c>
      <c r="S23">
        <f t="shared" si="6"/>
        <v>2.515601003996278</v>
      </c>
      <c r="W23" s="7">
        <f t="shared" si="13"/>
        <v>0.4203888513645895</v>
      </c>
    </row>
    <row r="24" spans="2:23" ht="15">
      <c r="B24">
        <v>0.2</v>
      </c>
      <c r="C24">
        <f t="shared" si="0"/>
        <v>0.19098593171027445</v>
      </c>
      <c r="D24" s="7">
        <f t="shared" si="7"/>
        <v>0.9191197963556956</v>
      </c>
      <c r="E24">
        <f t="shared" si="1"/>
        <v>2.4062499999999996</v>
      </c>
      <c r="F24">
        <f t="shared" si="2"/>
        <v>1.7578124999999996</v>
      </c>
      <c r="G24" s="2">
        <f t="shared" si="3"/>
        <v>1.1230468749999993</v>
      </c>
      <c r="I24">
        <f t="shared" si="8"/>
        <v>3.593762355985845</v>
      </c>
      <c r="J24">
        <f t="shared" si="4"/>
        <v>0.6813585942631021</v>
      </c>
      <c r="K24">
        <f t="shared" si="5"/>
        <v>-1.4128607884124658</v>
      </c>
      <c r="L24">
        <f t="shared" si="9"/>
        <v>-0.2611089297010691</v>
      </c>
      <c r="N24">
        <f t="shared" si="10"/>
        <v>-0.6388888888888886</v>
      </c>
      <c r="P24">
        <f t="shared" si="11"/>
        <v>3.1736111111111107</v>
      </c>
      <c r="Q24" s="7">
        <f t="shared" si="12"/>
        <v>0.6061150749416349</v>
      </c>
      <c r="S24">
        <f t="shared" si="6"/>
        <v>2.9125021814100416</v>
      </c>
      <c r="W24" s="7">
        <f t="shared" si="13"/>
        <v>0.5562469427248036</v>
      </c>
    </row>
    <row r="25" spans="2:23" ht="15">
      <c r="B25">
        <v>0.225</v>
      </c>
      <c r="C25">
        <f t="shared" si="0"/>
        <v>0.21485917317405873</v>
      </c>
      <c r="D25" s="7">
        <f t="shared" si="7"/>
        <v>1.1670954691474784</v>
      </c>
      <c r="E25">
        <f t="shared" si="1"/>
        <v>2.7159544828975193</v>
      </c>
      <c r="F25">
        <f t="shared" si="2"/>
        <v>1.9066160921083546</v>
      </c>
      <c r="G25" s="2">
        <f t="shared" si="3"/>
        <v>1.4189173824959038</v>
      </c>
      <c r="I25">
        <f t="shared" si="8"/>
        <v>3.8979840791528373</v>
      </c>
      <c r="J25">
        <f t="shared" si="4"/>
        <v>0.6481548723612589</v>
      </c>
      <c r="K25">
        <f t="shared" si="5"/>
        <v>-1.3694543527041037</v>
      </c>
      <c r="L25">
        <f t="shared" si="9"/>
        <v>-0.3068453986835818</v>
      </c>
      <c r="N25">
        <f t="shared" si="10"/>
        <v>-0.744207178555202</v>
      </c>
      <c r="P25">
        <f t="shared" si="11"/>
        <v>3.6877017872398365</v>
      </c>
      <c r="Q25" s="7">
        <f t="shared" si="12"/>
        <v>0.7923365569188499</v>
      </c>
      <c r="S25">
        <f t="shared" si="6"/>
        <v>3.380856388556255</v>
      </c>
      <c r="W25" s="7">
        <f t="shared" si="13"/>
        <v>0.7264080082654312</v>
      </c>
    </row>
    <row r="26" spans="2:23" ht="15">
      <c r="B26">
        <v>0.25</v>
      </c>
      <c r="C26">
        <f t="shared" si="0"/>
        <v>0.238732414637843</v>
      </c>
      <c r="D26" s="7">
        <f t="shared" si="7"/>
        <v>1.4677622529585903</v>
      </c>
      <c r="E26">
        <f t="shared" si="1"/>
        <v>3.074074074074074</v>
      </c>
      <c r="F26">
        <f t="shared" si="2"/>
        <v>2.074074074074074</v>
      </c>
      <c r="G26" s="2">
        <f t="shared" si="3"/>
        <v>1.7777777777777777</v>
      </c>
      <c r="I26">
        <f t="shared" si="8"/>
        <v>4.24034379715334</v>
      </c>
      <c r="J26">
        <f t="shared" si="4"/>
        <v>0.615943856731649</v>
      </c>
      <c r="K26">
        <f t="shared" si="5"/>
        <v>-1.3295848524123468</v>
      </c>
      <c r="L26">
        <f t="shared" si="9"/>
        <v>-0.356623561606326</v>
      </c>
      <c r="N26">
        <f t="shared" si="10"/>
        <v>-0.8571428571428571</v>
      </c>
      <c r="P26">
        <f t="shared" si="11"/>
        <v>4.291005291005291</v>
      </c>
      <c r="Q26" s="7">
        <f t="shared" si="12"/>
        <v>1.0244020543454533</v>
      </c>
      <c r="S26">
        <f t="shared" si="6"/>
        <v>3.9343817293989654</v>
      </c>
      <c r="W26" s="7">
        <f t="shared" si="13"/>
        <v>0.9392644503664276</v>
      </c>
    </row>
    <row r="27" spans="2:23" ht="15">
      <c r="B27">
        <v>0.275</v>
      </c>
      <c r="C27">
        <f t="shared" si="0"/>
        <v>0.26260565610162734</v>
      </c>
      <c r="D27" s="7">
        <f t="shared" si="7"/>
        <v>1.8328020652879085</v>
      </c>
      <c r="E27">
        <f t="shared" si="1"/>
        <v>3.4896469719955716</v>
      </c>
      <c r="F27">
        <f t="shared" si="2"/>
        <v>2.2633154290868838</v>
      </c>
      <c r="G27" s="2">
        <f t="shared" si="3"/>
        <v>2.2146784658431375</v>
      </c>
      <c r="I27">
        <f t="shared" si="8"/>
        <v>4.627238564280545</v>
      </c>
      <c r="J27">
        <f t="shared" si="4"/>
        <v>0.5846485541331364</v>
      </c>
      <c r="K27">
        <f t="shared" si="5"/>
        <v>-1.2926491083721492</v>
      </c>
      <c r="L27">
        <f t="shared" si="9"/>
        <v>-0.41088864922211704</v>
      </c>
      <c r="N27">
        <f t="shared" si="10"/>
        <v>-0.9785107446276862</v>
      </c>
      <c r="P27">
        <f t="shared" si="11"/>
        <v>5.0007831993634575</v>
      </c>
      <c r="Q27" s="7">
        <f t="shared" si="12"/>
        <v>1.313233953090836</v>
      </c>
      <c r="S27">
        <f t="shared" si="6"/>
        <v>4.589894550141341</v>
      </c>
      <c r="W27" s="7">
        <f t="shared" si="13"/>
        <v>1.2053322697771505</v>
      </c>
    </row>
    <row r="28" spans="2:23" ht="15">
      <c r="B28">
        <v>0.3</v>
      </c>
      <c r="C28">
        <f t="shared" si="0"/>
        <v>0.28647889756541156</v>
      </c>
      <c r="D28" s="7">
        <f t="shared" si="7"/>
        <v>2.2767973025169455</v>
      </c>
      <c r="E28">
        <f t="shared" si="1"/>
        <v>3.973760932944608</v>
      </c>
      <c r="F28">
        <f t="shared" si="2"/>
        <v>2.4781341107871726</v>
      </c>
      <c r="G28" s="2">
        <f t="shared" si="3"/>
        <v>2.7488546438983765</v>
      </c>
      <c r="I28">
        <f t="shared" si="8"/>
        <v>5.0664249346454175</v>
      </c>
      <c r="J28">
        <f t="shared" si="4"/>
        <v>0.5542050254622564</v>
      </c>
      <c r="K28">
        <f t="shared" si="5"/>
        <v>-1.2581517918100515</v>
      </c>
      <c r="L28">
        <f t="shared" si="9"/>
        <v>-0.4701451202057717</v>
      </c>
      <c r="N28">
        <f t="shared" si="10"/>
        <v>-1.1092436974789917</v>
      </c>
      <c r="P28">
        <f t="shared" si="11"/>
        <v>5.838278168410225</v>
      </c>
      <c r="Q28" s="7">
        <f t="shared" si="12"/>
        <v>1.6725434933663714</v>
      </c>
      <c r="S28">
        <f t="shared" si="6"/>
        <v>5.368133048204453</v>
      </c>
      <c r="W28" s="7">
        <f t="shared" si="13"/>
        <v>1.537856837634064</v>
      </c>
    </row>
    <row r="29" spans="2:23" ht="15">
      <c r="B29">
        <v>0.325</v>
      </c>
      <c r="C29">
        <f t="shared" si="0"/>
        <v>0.31035213902919595</v>
      </c>
      <c r="D29" s="7">
        <f t="shared" si="7"/>
        <v>2.8180661687817947</v>
      </c>
      <c r="E29">
        <f t="shared" si="1"/>
        <v>4.540110755474267</v>
      </c>
      <c r="F29">
        <f t="shared" si="2"/>
        <v>2.7231621195955897</v>
      </c>
      <c r="G29" s="2">
        <f t="shared" si="3"/>
        <v>3.4050816553483814</v>
      </c>
      <c r="I29">
        <f t="shared" si="8"/>
        <v>5.5673728083338</v>
      </c>
      <c r="J29">
        <f t="shared" si="4"/>
        <v>0.5245601280346662</v>
      </c>
      <c r="K29">
        <f t="shared" si="5"/>
        <v>-1.2256801533732882</v>
      </c>
      <c r="L29">
        <f t="shared" si="9"/>
        <v>-0.5349684131483896</v>
      </c>
      <c r="N29">
        <f t="shared" si="10"/>
        <v>-1.2504145936981754</v>
      </c>
      <c r="P29">
        <f t="shared" si="11"/>
        <v>6.829806917250358</v>
      </c>
      <c r="Q29" s="7">
        <f t="shared" si="12"/>
        <v>2.119645185925047</v>
      </c>
      <c r="S29">
        <f t="shared" si="6"/>
        <v>6.2948385041019685</v>
      </c>
      <c r="W29" s="7">
        <f t="shared" si="13"/>
        <v>1.95361659459139</v>
      </c>
    </row>
    <row r="30" spans="2:23" ht="15">
      <c r="B30">
        <v>0.35</v>
      </c>
      <c r="C30">
        <f t="shared" si="0"/>
        <v>0.3342253804929802</v>
      </c>
      <c r="D30" s="7">
        <f t="shared" si="7"/>
        <v>3.4797775846137586</v>
      </c>
      <c r="E30">
        <f t="shared" si="1"/>
        <v>5.205735093309057</v>
      </c>
      <c r="F30">
        <f t="shared" si="2"/>
        <v>3.0040964952207547</v>
      </c>
      <c r="G30" s="2">
        <f t="shared" si="3"/>
        <v>4.215538671615138</v>
      </c>
      <c r="I30">
        <f t="shared" si="8"/>
        <v>6.141729506573291</v>
      </c>
      <c r="J30">
        <f t="shared" si="4"/>
        <v>0.49566977896255593</v>
      </c>
      <c r="K30">
        <f t="shared" si="5"/>
        <v>-1.1948852507450876</v>
      </c>
      <c r="L30">
        <f t="shared" si="9"/>
        <v>-0.6060191816895162</v>
      </c>
      <c r="N30">
        <f t="shared" si="10"/>
        <v>-1.4032634032634033</v>
      </c>
      <c r="P30">
        <f t="shared" si="11"/>
        <v>8.00820678335471</v>
      </c>
      <c r="Q30" s="7">
        <f t="shared" si="12"/>
        <v>2.676545959233193</v>
      </c>
      <c r="S30">
        <f t="shared" si="6"/>
        <v>7.402187601665194</v>
      </c>
      <c r="W30" s="7">
        <f t="shared" si="13"/>
        <v>2.4739989676469696</v>
      </c>
    </row>
    <row r="31" spans="2:23" ht="15">
      <c r="B31">
        <v>0.375</v>
      </c>
      <c r="C31">
        <f t="shared" si="0"/>
        <v>0.3580986219567645</v>
      </c>
      <c r="D31" s="7">
        <f t="shared" si="7"/>
        <v>4.291453885529866</v>
      </c>
      <c r="E31">
        <f t="shared" si="1"/>
        <v>5.992</v>
      </c>
      <c r="F31">
        <f t="shared" si="2"/>
        <v>3.328</v>
      </c>
      <c r="G31" s="2">
        <f t="shared" si="3"/>
        <v>5.2224</v>
      </c>
      <c r="I31">
        <f t="shared" si="8"/>
        <v>6.803934504232331</v>
      </c>
      <c r="J31">
        <f t="shared" si="4"/>
        <v>0.46749760898636133</v>
      </c>
      <c r="K31">
        <f t="shared" si="5"/>
        <v>-1.1654677489778449</v>
      </c>
      <c r="L31">
        <f t="shared" si="9"/>
        <v>-0.6840607638405977</v>
      </c>
      <c r="N31">
        <f t="shared" si="10"/>
        <v>-1.5692307692307694</v>
      </c>
      <c r="P31">
        <f t="shared" si="11"/>
        <v>9.414769230769231</v>
      </c>
      <c r="Q31" s="7">
        <f t="shared" si="12"/>
        <v>3.3714158875794094</v>
      </c>
      <c r="S31">
        <f t="shared" si="6"/>
        <v>8.730708466928633</v>
      </c>
      <c r="W31" s="7">
        <f t="shared" si="13"/>
        <v>3.1264546707133993</v>
      </c>
    </row>
    <row r="32" spans="2:23" ht="15">
      <c r="B32">
        <v>0.4</v>
      </c>
      <c r="C32">
        <f t="shared" si="0"/>
        <v>0.3819718634205489</v>
      </c>
      <c r="D32" s="7">
        <f t="shared" si="7"/>
        <v>5.291017663677232</v>
      </c>
      <c r="E32">
        <f t="shared" si="1"/>
        <v>6.925925925925926</v>
      </c>
      <c r="F32">
        <f t="shared" si="2"/>
        <v>3.703703703703704</v>
      </c>
      <c r="G32" s="2">
        <f t="shared" si="3"/>
        <v>6.481481481481483</v>
      </c>
      <c r="I32">
        <f t="shared" si="8"/>
        <v>7.572042494916681</v>
      </c>
      <c r="J32">
        <f t="shared" si="4"/>
        <v>0.4400139142063485</v>
      </c>
      <c r="K32">
        <f t="shared" si="5"/>
        <v>-1.1371669834106162</v>
      </c>
      <c r="L32">
        <f t="shared" si="9"/>
        <v>-0.7699808679662707</v>
      </c>
      <c r="N32">
        <f t="shared" si="10"/>
        <v>-1.7500000000000002</v>
      </c>
      <c r="P32">
        <f t="shared" si="11"/>
        <v>11.101851851851851</v>
      </c>
      <c r="Q32" s="7">
        <f t="shared" si="12"/>
        <v>4.2405950392707235</v>
      </c>
      <c r="S32">
        <f t="shared" si="6"/>
        <v>10.33187098388558</v>
      </c>
      <c r="W32" s="7">
        <f t="shared" si="13"/>
        <v>3.9464840123354747</v>
      </c>
    </row>
    <row r="33" spans="2:23" ht="15">
      <c r="B33">
        <v>0.425</v>
      </c>
      <c r="C33">
        <f t="shared" si="0"/>
        <v>0.4058451048843331</v>
      </c>
      <c r="D33" s="7">
        <f t="shared" si="7"/>
        <v>6.527611732985511</v>
      </c>
      <c r="E33">
        <f t="shared" si="1"/>
        <v>8.041998849346596</v>
      </c>
      <c r="F33">
        <f t="shared" si="2"/>
        <v>4.142352264321526</v>
      </c>
      <c r="G33" s="2">
        <f t="shared" si="3"/>
        <v>8.067438295317702</v>
      </c>
      <c r="I33">
        <f t="shared" si="8"/>
        <v>8.46883819107637</v>
      </c>
      <c r="J33">
        <f t="shared" si="4"/>
        <v>0.4131948393336035</v>
      </c>
      <c r="K33">
        <f t="shared" si="5"/>
        <v>-1.109752374468533</v>
      </c>
      <c r="L33">
        <f t="shared" si="9"/>
        <v>-0.8648187857854316</v>
      </c>
      <c r="N33">
        <f t="shared" si="10"/>
        <v>-1.9475500345065568</v>
      </c>
      <c r="P33">
        <f t="shared" si="11"/>
        <v>13.136447664186635</v>
      </c>
      <c r="Q33" s="7">
        <f t="shared" si="12"/>
        <v>5.331362980079378</v>
      </c>
      <c r="S33">
        <f t="shared" si="6"/>
        <v>12.271628878401204</v>
      </c>
      <c r="W33" s="7">
        <f t="shared" si="13"/>
        <v>4.980380509256348</v>
      </c>
    </row>
    <row r="34" spans="2:23" ht="15">
      <c r="B34">
        <v>0.45</v>
      </c>
      <c r="C34">
        <f t="shared" si="0"/>
        <v>0.42971834634811745</v>
      </c>
      <c r="D34" s="7">
        <f t="shared" si="7"/>
        <v>8.065532478188329</v>
      </c>
      <c r="E34">
        <f t="shared" si="1"/>
        <v>9.384673178061604</v>
      </c>
      <c r="F34">
        <f t="shared" si="2"/>
        <v>4.658151765589781</v>
      </c>
      <c r="G34" s="2">
        <f t="shared" si="3"/>
        <v>10.08127860118844</v>
      </c>
      <c r="I34">
        <f t="shared" si="8"/>
        <v>9.523365241540585</v>
      </c>
      <c r="J34">
        <f t="shared" si="4"/>
        <v>0.3870217444621717</v>
      </c>
      <c r="K34">
        <f t="shared" si="5"/>
        <v>-1.083016547163599</v>
      </c>
      <c r="L34">
        <f t="shared" si="9"/>
        <v>-0.9697999086881477</v>
      </c>
      <c r="N34">
        <f t="shared" si="10"/>
        <v>-2.164222873900293</v>
      </c>
      <c r="P34">
        <f t="shared" si="11"/>
        <v>15.605123482222915</v>
      </c>
      <c r="Q34" s="7">
        <f t="shared" si="12"/>
        <v>6.705807857339007</v>
      </c>
      <c r="S34">
        <f t="shared" si="6"/>
        <v>14.635323573534768</v>
      </c>
      <c r="T34" s="2"/>
      <c r="W34" s="7">
        <f t="shared" si="13"/>
        <v>6.289067044288982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Chapman Family</dc:creator>
  <cp:keywords/>
  <dc:description/>
  <cp:lastModifiedBy>Walter Chapman</cp:lastModifiedBy>
  <dcterms:created xsi:type="dcterms:W3CDTF">1999-11-30T01:49:45Z</dcterms:created>
  <dcterms:modified xsi:type="dcterms:W3CDTF">2003-03-28T20:52:44Z</dcterms:modified>
  <cp:category/>
  <cp:version/>
  <cp:contentType/>
  <cp:contentStatus/>
</cp:coreProperties>
</file>